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はじめに" sheetId="1" r:id="rId1"/>
    <sheet name="1 資本政策表" sheetId="2" r:id="rId2"/>
    <sheet name="2 取引履歴" sheetId="3" r:id="rId3"/>
    <sheet name="3 ラウンド別サマリ" sheetId="4" r:id="rId4"/>
    <sheet name="用語と計算式" sheetId="5" r:id="rId5"/>
  </sheets>
  <calcPr calcId="124519" fullCalcOnLoad="1"/>
</workbook>
</file>

<file path=xl/sharedStrings.xml><?xml version="1.0" encoding="utf-8"?>
<sst xmlns="http://schemas.openxmlformats.org/spreadsheetml/2006/main" count="160" uniqueCount="112">
  <si>
    <t>資本政策表テンプレート</t>
  </si>
  <si>
    <t>Creww Finance Media</t>
  </si>
  <si>
    <t>誰が、どの種類の株式を、何株持っているか。それを潜在株式まで含めて一覧にした表です。投資家との話は、この表を前提に進みます。</t>
  </si>
  <si>
    <t>使い方は3つだけ</t>
  </si>
  <si>
    <t>1</t>
  </si>
  <si>
    <t>記入例を、自社の数字に置き換える</t>
  </si>
  <si>
    <t>シート「1 資本政策表」を開いて、水色の欄（株主名・株数・1株あたり金額・取得日）を自分の会社の数字に書き換えます。記入例の行は消して構いません。</t>
  </si>
  <si>
    <t>2</t>
  </si>
  <si>
    <t>比率は入力しない</t>
  </si>
  <si>
    <t>持株比率と完全希薄化後の欄には、すでに計算式が入っています。株数を入れれば自動で出ます。ここを手で打つと、あとで必ず合わなくなります。</t>
  </si>
  <si>
    <t>3</t>
  </si>
  <si>
    <t>株を発行したら、そのたびに履歴へ1行足す</t>
  </si>
  <si>
    <t>シート「2 取引履歴」に1行足してください。ここだけは後から作り直せません。「そのとき1株いくらだったか」は、記録していないと復元できないためです。</t>
  </si>
  <si>
    <t>入っているシート</t>
  </si>
  <si>
    <t>1 資本政策表</t>
  </si>
  <si>
    <t>いまの持ち分の一覧。投資家に見せるのはこの1枚です。</t>
  </si>
  <si>
    <t>2 取引履歴</t>
  </si>
  <si>
    <t>設立から今までの発行を1行ずつ。後から作れないのはここだけです。</t>
  </si>
  <si>
    <t>3 ラウンド別サマリ</t>
  </si>
  <si>
    <t>ラウンドごとの単価・調達額・評価額。プレとポストが自動で出ます。</t>
  </si>
  <si>
    <t>用語と計算式</t>
  </si>
  <si>
    <t>はじめて見る言葉と、比率や評価額の出し方をまとめてあります。</t>
  </si>
  <si>
    <t>色の見方</t>
  </si>
  <si>
    <t>水色＝入力するところ</t>
  </si>
  <si>
    <t>グレー＝自動で計算されます</t>
  </si>
  <si>
    <t>入っている数字は記入例です</t>
  </si>
  <si>
    <t>実在の会社のものではありません。そのまま提出せず、必ず自社の数字に置き換えてください。</t>
  </si>
  <si>
    <t>1 資本政策表（いまの持ち分）</t>
  </si>
  <si>
    <t>株主名</t>
  </si>
  <si>
    <t>属性</t>
  </si>
  <si>
    <t>株式の種類</t>
  </si>
  <si>
    <t>株数</t>
  </si>
  <si>
    <t>1株あたり金額（円）</t>
  </si>
  <si>
    <t>払込総額（円）</t>
  </si>
  <si>
    <t>取得日</t>
  </si>
  <si>
    <t>持株比率</t>
  </si>
  <si>
    <t>完全希薄化後</t>
  </si>
  <si>
    <t>山田 太郎</t>
  </si>
  <si>
    <t>代表取締役</t>
  </si>
  <si>
    <t>普通株式</t>
  </si>
  <si>
    <t>2024-04-01</t>
  </si>
  <si>
    <t>佐藤 花子</t>
  </si>
  <si>
    <t>共同創業者</t>
  </si>
  <si>
    <t>鈴木 一郎</t>
  </si>
  <si>
    <t>初期メンバー</t>
  </si>
  <si>
    <t>2024-06-01</t>
  </si>
  <si>
    <t>◯◯キャピタル1号</t>
  </si>
  <si>
    <t>VC</t>
  </si>
  <si>
    <t>A種優先株式</t>
  </si>
  <si>
    <t>2026-03-25</t>
  </si>
  <si>
    <t>ストックオプション枠</t>
  </si>
  <si>
    <t>未行使</t>
  </si>
  <si>
    <t>新株予約権</t>
  </si>
  <si>
    <t>2025-09-01</t>
  </si>
  <si>
    <t>合計（発行済株式）</t>
  </si>
  <si>
    <t>合計（完全希薄化後）</t>
  </si>
  <si>
    <t>「発行済」は、いま実際にある株式だけの合計です。「完全希薄化後」は、ストックオプションが全部行使された前提の合計です。投資家との会話は、ふつう完全希薄化後が基準になります。</t>
  </si>
  <si>
    <t>2 取引履歴（1取引につき1行を足していく）</t>
  </si>
  <si>
    <t>日付</t>
  </si>
  <si>
    <t>取引の種類</t>
  </si>
  <si>
    <t>相手</t>
  </si>
  <si>
    <t>取引後の発行済総数</t>
  </si>
  <si>
    <t>取引後の完全希薄化後</t>
  </si>
  <si>
    <t>備考</t>
  </si>
  <si>
    <t>設立</t>
  </si>
  <si>
    <t>設立時の発行</t>
  </si>
  <si>
    <t>第三者割当</t>
  </si>
  <si>
    <t>初期メンバーへの割当</t>
  </si>
  <si>
    <t>新株予約権の発行</t>
  </si>
  <si>
    <t>従業員枠</t>
  </si>
  <si>
    <t>税制適格・未行使</t>
  </si>
  <si>
    <t>シードラウンド</t>
  </si>
  <si>
    <t>このシートだけは、後から作り直せません。「そのとき1株いくらだったか」は、記録していないと復元できないためです。株式分割をはさむと、なおさら追えなくなります。</t>
  </si>
  <si>
    <t>ラウンド</t>
  </si>
  <si>
    <t>発行株数</t>
  </si>
  <si>
    <t>調達額（円）</t>
  </si>
  <si>
    <t>発行後の発行済総数</t>
  </si>
  <si>
    <t>ポストマネー（円）</t>
  </si>
  <si>
    <t>プレマネー（円）</t>
  </si>
  <si>
    <t>累計調達額（円）</t>
  </si>
  <si>
    <t>シード（A種優先株式）</t>
  </si>
  <si>
    <t>ポストマネーは「1株あたり金額 × 発行後の発行済総数」、プレマネーは「ポストマネー − その回の調達額」です。この2つの取り違えは、金額が数千万円単位でずれる原因になります。</t>
  </si>
  <si>
    <t>はじめて見る言葉</t>
  </si>
  <si>
    <t>資本政策表</t>
  </si>
  <si>
    <t>誰がどれだけ株式を持つかを、潜在株式まで含めて一覧にした表。キャップテーブルとも呼びます。法律で作成が義務づけられた書類ではありません。</t>
  </si>
  <si>
    <t>株主名簿</t>
  </si>
  <si>
    <t>会社法で作成が義務づけられた帳簿。いまの株主しか載らないので、ストックオプションは出てきません。</t>
  </si>
  <si>
    <t>潜在株式</t>
  </si>
  <si>
    <t>いまは株式ではないが、将来株式になりうるもの。ストックオプション（新株予約権）や、転換前のJ-KISSなど。</t>
  </si>
  <si>
    <t>発行済株式総数</t>
  </si>
  <si>
    <t>いま実際にある株式の合計。ストックオプションは含みません。</t>
  </si>
  <si>
    <t>ストックオプションが全部行使された前提で数えた株数。フルダイリューテッドとも呼びます。投資家との会話はこちらが基準です。</t>
  </si>
  <si>
    <t>いちばん基本の株式。創業者や社員が持つのは通常こちらです。</t>
  </si>
  <si>
    <t>優先株式</t>
  </si>
  <si>
    <t>配当や会社を売ったときの分配で、普通株式より先に受け取れる株式。投資家が引き受けるのは通常こちらです。A種、B種のように回ごとに種類が増えます。</t>
  </si>
  <si>
    <t>希薄化</t>
  </si>
  <si>
    <t>新しく株式が発行されて、自分の持株比率が下がること。</t>
  </si>
  <si>
    <t>プレマネー</t>
  </si>
  <si>
    <t>その回の出資を受け取る前の、会社全体の評価額。</t>
  </si>
  <si>
    <t>ポストマネー</t>
  </si>
  <si>
    <t>その回の出資を受け取った後の、会社全体の評価額。</t>
  </si>
  <si>
    <t>計算のしかた</t>
  </si>
  <si>
    <t>その株主の株数 ÷ 発行済株式総数</t>
  </si>
  <si>
    <t>完全希薄化後の比率</t>
  </si>
  <si>
    <t>その株主の株数 ÷（発行済株式総数 ＋ 未行使の潜在株式）</t>
  </si>
  <si>
    <t>払込総額</t>
  </si>
  <si>
    <t>株数 × 1株あたり金額</t>
  </si>
  <si>
    <t>1株あたり金額 × 発行後の発行済株式総数</t>
  </si>
  <si>
    <t>ポストマネー − その回の調達額</t>
  </si>
  <si>
    <t>1 −（調達後の自分の比率 ÷ 調達前の自分の比率）</t>
  </si>
  <si>
    <t>比率が100%にならないとき</t>
  </si>
  <si>
    <t>小数第1位で丸めると、合計が100.1%や99.9%になることがあります。計算間違いではなく、端数処理の結果です。投資家に出すときは、丸める前の株数も一緒に見せてください。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</si>
</sst>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0.0%"/>
  </numFmts>
  <fonts count="10">
    <font>
      <sz val="11"/>
      <color theme="1"/>
      <name val="Calibri"/>
      <family val="2"/>
      <scheme val="minor"/>
    </font>
    <font>
      <b/>
      <sz val="16"/>
      <color rgb="FF14243F"/>
      <name val="Calibri"/>
      <family val="2"/>
      <scheme val="minor"/>
    </font>
    <font>
      <sz val="10"/>
      <color rgb="FF7A8798"/>
      <name val="Calibri"/>
      <family val="2"/>
      <scheme val="minor"/>
    </font>
    <font>
      <sz val="11"/>
      <color rgb="FF1F2A3A"/>
      <name val="Calibri"/>
      <family val="2"/>
      <scheme val="minor"/>
    </font>
    <font>
      <b/>
      <sz val="12"/>
      <color rgb="FFA2379C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1"/>
      <color rgb="FF7A879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2379C"/>
        <bgColor indexed="64"/>
      </patternFill>
    </fill>
    <fill>
      <patternFill patternType="solid">
        <fgColor rgb="FFEAF4FA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14243F"/>
        <bgColor indexed="64"/>
      </patternFill>
    </fill>
    <fill>
      <patternFill patternType="solid">
        <fgColor rgb="FFE8EDF2"/>
        <bgColor indexed="64"/>
      </patternFill>
    </fill>
  </fills>
  <borders count="3">
    <border>
      <left/>
      <right/>
      <top/>
      <bottom/>
      <diagonal/>
    </border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  <diagonal/>
    </border>
    <border>
      <left style="thin">
        <color rgb="FF14243F"/>
      </left>
      <right style="thin">
        <color rgb="FF14243F"/>
      </right>
      <top style="thin">
        <color rgb="FF14243F"/>
      </top>
      <bottom style="thin">
        <color rgb="FF14243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left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164" fontId="8" fillId="4" borderId="1" xfId="0" applyNumberFormat="1" applyFont="1" applyFill="1" applyBorder="1"/>
    <xf numFmtId="165" fontId="8" fillId="4" borderId="1" xfId="0" applyNumberFormat="1" applyFont="1" applyFill="1" applyBorder="1"/>
    <xf numFmtId="0" fontId="9" fillId="6" borderId="1" xfId="0" applyFont="1" applyFill="1" applyBorder="1"/>
    <xf numFmtId="164" fontId="9" fillId="6" borderId="1" xfId="0" applyNumberFormat="1" applyFont="1" applyFill="1" applyBorder="1"/>
    <xf numFmtId="165" fontId="9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21"/>
  <sheetViews>
    <sheetView showGridLines="0" tabSelected="1" workbookViewId="0"/>
  </sheetViews>
  <sheetFormatPr defaultRowHeight="15"/>
  <cols>
    <col min="1" max="1" width="4.7109375" customWidth="1"/>
    <col min="2" max="2" width="46.7109375" customWidth="1"/>
    <col min="3" max="3" width="62.7109375" customWidth="1"/>
  </cols>
  <sheetData>
    <row r="2" spans="1:3">
      <c r="B2" s="1" t="s">
        <v>0</v>
      </c>
    </row>
    <row r="3" spans="1:3">
      <c r="B3" s="2" t="s">
        <v>1</v>
      </c>
    </row>
    <row r="5" spans="1:3" ht="34" customHeight="1">
      <c r="B5" s="3" t="s">
        <v>2</v>
      </c>
    </row>
    <row r="7" spans="1:3">
      <c r="B7" s="4" t="s">
        <v>3</v>
      </c>
    </row>
    <row r="9" spans="1:3" ht="42" customHeight="1">
      <c r="A9" s="5" t="s">
        <v>4</v>
      </c>
      <c r="B9" s="3" t="s">
        <v>5</v>
      </c>
      <c r="C9" s="2" t="s">
        <v>6</v>
      </c>
    </row>
    <row r="10" spans="1:3" ht="42" customHeight="1">
      <c r="A10" s="5" t="s">
        <v>7</v>
      </c>
      <c r="B10" s="3" t="s">
        <v>8</v>
      </c>
      <c r="C10" s="2" t="s">
        <v>9</v>
      </c>
    </row>
    <row r="11" spans="1:3" ht="42" customHeight="1">
      <c r="A11" s="5" t="s">
        <v>10</v>
      </c>
      <c r="B11" s="3" t="s">
        <v>11</v>
      </c>
      <c r="C11" s="2" t="s">
        <v>12</v>
      </c>
    </row>
    <row r="13" spans="1:3">
      <c r="B13" s="4" t="s">
        <v>13</v>
      </c>
    </row>
    <row r="14" spans="1:3" ht="22" customHeight="1">
      <c r="B14" s="3" t="s">
        <v>14</v>
      </c>
      <c r="C14" s="2" t="s">
        <v>15</v>
      </c>
    </row>
    <row r="15" spans="1:3" ht="22" customHeight="1">
      <c r="B15" s="3" t="s">
        <v>16</v>
      </c>
      <c r="C15" s="2" t="s">
        <v>17</v>
      </c>
    </row>
    <row r="16" spans="1:3" ht="22" customHeight="1">
      <c r="B16" s="3" t="s">
        <v>18</v>
      </c>
      <c r="C16" s="2" t="s">
        <v>19</v>
      </c>
    </row>
    <row r="17" spans="1:3" ht="22" customHeight="1">
      <c r="B17" s="3" t="s">
        <v>20</v>
      </c>
      <c r="C17" s="2" t="s">
        <v>21</v>
      </c>
    </row>
    <row r="19" spans="1:3">
      <c r="A19" s="2" t="s">
        <v>22</v>
      </c>
      <c r="B19" s="6" t="s">
        <v>23</v>
      </c>
      <c r="C19" s="7" t="s">
        <v>24</v>
      </c>
    </row>
    <row r="21" spans="1:3" ht="30" customHeight="1">
      <c r="B21" s="4" t="s">
        <v>25</v>
      </c>
      <c r="C21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2.7109375" customWidth="1"/>
    <col min="2" max="3" width="14.7109375" customWidth="1"/>
    <col min="4" max="4" width="10.7109375" customWidth="1"/>
    <col min="5" max="6" width="16.7109375" customWidth="1"/>
    <col min="7" max="7" width="12.7109375" customWidth="1"/>
    <col min="8" max="8" width="10.7109375" customWidth="1"/>
    <col min="9" max="9" width="12.7109375" customWidth="1"/>
  </cols>
  <sheetData>
    <row r="1" spans="1:9">
      <c r="A1" s="1" t="s">
        <v>27</v>
      </c>
    </row>
    <row r="2" spans="1:9">
      <c r="A2" s="2" t="s">
        <v>22</v>
      </c>
      <c r="B2" s="6" t="s">
        <v>23</v>
      </c>
      <c r="C2" s="7" t="s">
        <v>24</v>
      </c>
    </row>
    <row r="3" spans="1:9" ht="30" customHeight="1">
      <c r="A3" s="8" t="s">
        <v>28</v>
      </c>
      <c r="B3" s="8" t="s">
        <v>29</v>
      </c>
      <c r="C3" s="8" t="s">
        <v>30</v>
      </c>
      <c r="D3" s="8" t="s">
        <v>31</v>
      </c>
      <c r="E3" s="8" t="s">
        <v>32</v>
      </c>
      <c r="F3" s="8" t="s">
        <v>33</v>
      </c>
      <c r="G3" s="8" t="s">
        <v>34</v>
      </c>
      <c r="H3" s="8" t="s">
        <v>35</v>
      </c>
      <c r="I3" s="8" t="s">
        <v>36</v>
      </c>
    </row>
    <row r="4" spans="1:9">
      <c r="A4" s="9" t="s">
        <v>37</v>
      </c>
      <c r="B4" s="9" t="s">
        <v>38</v>
      </c>
      <c r="C4" s="9" t="s">
        <v>39</v>
      </c>
      <c r="D4" s="10">
        <v>7000</v>
      </c>
      <c r="E4" s="10">
        <v>100</v>
      </c>
      <c r="F4" s="11">
        <f>IF(OR(D4="",E4=""),"",D4*E4)</f>
        <v>0</v>
      </c>
      <c r="G4" s="9" t="s">
        <v>40</v>
      </c>
      <c r="H4" s="12">
        <f>IF(OR(D4="",C4="新株予約権"),"",D4/$D$17)</f>
        <v>0</v>
      </c>
      <c r="I4" s="12">
        <f>IF(D4="","",D4/$D$18)</f>
        <v>0</v>
      </c>
    </row>
    <row r="5" spans="1:9">
      <c r="A5" s="9" t="s">
        <v>41</v>
      </c>
      <c r="B5" s="9" t="s">
        <v>42</v>
      </c>
      <c r="C5" s="9" t="s">
        <v>39</v>
      </c>
      <c r="D5" s="10">
        <v>2500</v>
      </c>
      <c r="E5" s="10">
        <v>100</v>
      </c>
      <c r="F5" s="11">
        <f>IF(OR(D5="",E5=""),"",D5*E5)</f>
        <v>0</v>
      </c>
      <c r="G5" s="9" t="s">
        <v>40</v>
      </c>
      <c r="H5" s="12">
        <f>IF(OR(D5="",C5="新株予約権"),"",D5/$D$17)</f>
        <v>0</v>
      </c>
      <c r="I5" s="12">
        <f>IF(D5="","",D5/$D$18)</f>
        <v>0</v>
      </c>
    </row>
    <row r="6" spans="1:9">
      <c r="A6" s="9" t="s">
        <v>43</v>
      </c>
      <c r="B6" s="9" t="s">
        <v>44</v>
      </c>
      <c r="C6" s="9" t="s">
        <v>39</v>
      </c>
      <c r="D6" s="10">
        <v>500</v>
      </c>
      <c r="E6" s="10">
        <v>100</v>
      </c>
      <c r="F6" s="11">
        <f>IF(OR(D6="",E6=""),"",D6*E6)</f>
        <v>0</v>
      </c>
      <c r="G6" s="9" t="s">
        <v>45</v>
      </c>
      <c r="H6" s="12">
        <f>IF(OR(D6="",C6="新株予約権"),"",D6/$D$17)</f>
        <v>0</v>
      </c>
      <c r="I6" s="12">
        <f>IF(D6="","",D6/$D$18)</f>
        <v>0</v>
      </c>
    </row>
    <row r="7" spans="1:9">
      <c r="A7" s="9" t="s">
        <v>46</v>
      </c>
      <c r="B7" s="9" t="s">
        <v>47</v>
      </c>
      <c r="C7" s="9" t="s">
        <v>48</v>
      </c>
      <c r="D7" s="10">
        <v>2800</v>
      </c>
      <c r="E7" s="10">
        <v>25000</v>
      </c>
      <c r="F7" s="11">
        <f>IF(OR(D7="",E7=""),"",D7*E7)</f>
        <v>0</v>
      </c>
      <c r="G7" s="9" t="s">
        <v>49</v>
      </c>
      <c r="H7" s="12">
        <f>IF(OR(D7="",C7="新株予約権"),"",D7/$D$17)</f>
        <v>0</v>
      </c>
      <c r="I7" s="12">
        <f>IF(D7="","",D7/$D$18)</f>
        <v>0</v>
      </c>
    </row>
    <row r="8" spans="1:9">
      <c r="A8" s="9" t="s">
        <v>50</v>
      </c>
      <c r="B8" s="9" t="s">
        <v>51</v>
      </c>
      <c r="C8" s="9" t="s">
        <v>52</v>
      </c>
      <c r="D8" s="10">
        <v>1200</v>
      </c>
      <c r="E8" s="10"/>
      <c r="F8" s="11">
        <f>IF(OR(D8="",E8=""),"",D8*E8)</f>
        <v>0</v>
      </c>
      <c r="G8" s="9" t="s">
        <v>53</v>
      </c>
      <c r="H8" s="12">
        <f>IF(OR(D8="",C8="新株予約権"),"",D8/$D$17)</f>
        <v>0</v>
      </c>
      <c r="I8" s="12">
        <f>IF(D8="","",D8/$D$18)</f>
        <v>0</v>
      </c>
    </row>
    <row r="9" spans="1:9">
      <c r="A9" s="9"/>
      <c r="B9" s="9"/>
      <c r="C9" s="9"/>
      <c r="D9" s="10"/>
      <c r="E9" s="10"/>
      <c r="F9" s="11">
        <f>IF(OR(D9="",E9=""),"",D9*E9)</f>
        <v>0</v>
      </c>
      <c r="G9" s="9"/>
      <c r="H9" s="12">
        <f>IF(OR(D9="",C9="新株予約権"),"",D9/$D$17)</f>
        <v>0</v>
      </c>
      <c r="I9" s="12">
        <f>IF(D9="","",D9/$D$18)</f>
        <v>0</v>
      </c>
    </row>
    <row r="10" spans="1:9">
      <c r="A10" s="9"/>
      <c r="B10" s="9"/>
      <c r="C10" s="9"/>
      <c r="D10" s="10"/>
      <c r="E10" s="10"/>
      <c r="F10" s="11">
        <f>IF(OR(D10="",E10=""),"",D10*E10)</f>
        <v>0</v>
      </c>
      <c r="G10" s="9"/>
      <c r="H10" s="12">
        <f>IF(OR(D10="",C10="新株予約権"),"",D10/$D$17)</f>
        <v>0</v>
      </c>
      <c r="I10" s="12">
        <f>IF(D10="","",D10/$D$18)</f>
        <v>0</v>
      </c>
    </row>
    <row r="11" spans="1:9">
      <c r="A11" s="9"/>
      <c r="B11" s="9"/>
      <c r="C11" s="9"/>
      <c r="D11" s="10"/>
      <c r="E11" s="10"/>
      <c r="F11" s="11">
        <f>IF(OR(D11="",E11=""),"",D11*E11)</f>
        <v>0</v>
      </c>
      <c r="G11" s="9"/>
      <c r="H11" s="12">
        <f>IF(OR(D11="",C11="新株予約権"),"",D11/$D$17)</f>
        <v>0</v>
      </c>
      <c r="I11" s="12">
        <f>IF(D11="","",D11/$D$18)</f>
        <v>0</v>
      </c>
    </row>
    <row r="12" spans="1:9">
      <c r="A12" s="9"/>
      <c r="B12" s="9"/>
      <c r="C12" s="9"/>
      <c r="D12" s="10"/>
      <c r="E12" s="10"/>
      <c r="F12" s="11">
        <f>IF(OR(D12="",E12=""),"",D12*E12)</f>
        <v>0</v>
      </c>
      <c r="G12" s="9"/>
      <c r="H12" s="12">
        <f>IF(OR(D12="",C12="新株予約権"),"",D12/$D$17)</f>
        <v>0</v>
      </c>
      <c r="I12" s="12">
        <f>IF(D12="","",D12/$D$18)</f>
        <v>0</v>
      </c>
    </row>
    <row r="13" spans="1:9">
      <c r="A13" s="9"/>
      <c r="B13" s="9"/>
      <c r="C13" s="9"/>
      <c r="D13" s="10"/>
      <c r="E13" s="10"/>
      <c r="F13" s="11">
        <f>IF(OR(D13="",E13=""),"",D13*E13)</f>
        <v>0</v>
      </c>
      <c r="G13" s="9"/>
      <c r="H13" s="12">
        <f>IF(OR(D13="",C13="新株予約権"),"",D13/$D$17)</f>
        <v>0</v>
      </c>
      <c r="I13" s="12">
        <f>IF(D13="","",D13/$D$18)</f>
        <v>0</v>
      </c>
    </row>
    <row r="14" spans="1:9">
      <c r="A14" s="9"/>
      <c r="B14" s="9"/>
      <c r="C14" s="9"/>
      <c r="D14" s="10"/>
      <c r="E14" s="10"/>
      <c r="F14" s="11">
        <f>IF(OR(D14="",E14=""),"",D14*E14)</f>
        <v>0</v>
      </c>
      <c r="G14" s="9"/>
      <c r="H14" s="12">
        <f>IF(OR(D14="",C14="新株予約権"),"",D14/$D$17)</f>
        <v>0</v>
      </c>
      <c r="I14" s="12">
        <f>IF(D14="","",D14/$D$18)</f>
        <v>0</v>
      </c>
    </row>
    <row r="15" spans="1:9">
      <c r="A15" s="9"/>
      <c r="B15" s="9"/>
      <c r="C15" s="9"/>
      <c r="D15" s="10"/>
      <c r="E15" s="10"/>
      <c r="F15" s="11">
        <f>IF(OR(D15="",E15=""),"",D15*E15)</f>
        <v>0</v>
      </c>
      <c r="G15" s="9"/>
      <c r="H15" s="12">
        <f>IF(OR(D15="",C15="新株予約権"),"",D15/$D$17)</f>
        <v>0</v>
      </c>
      <c r="I15" s="12">
        <f>IF(D15="","",D15/$D$18)</f>
        <v>0</v>
      </c>
    </row>
    <row r="17" spans="1:9">
      <c r="A17" s="13" t="s">
        <v>54</v>
      </c>
      <c r="B17" s="13"/>
      <c r="C17" s="13"/>
      <c r="D17" s="14">
        <f>SUMIFS(D4:D15,C4:C15,"&lt;&gt;新株予約権")</f>
        <v>0</v>
      </c>
      <c r="E17" s="13"/>
      <c r="F17" s="14">
        <f>SUM(F4:F15)</f>
        <v>0</v>
      </c>
      <c r="G17" s="13"/>
      <c r="H17" s="15">
        <f>SUM(H4:H15)</f>
        <v>0</v>
      </c>
      <c r="I17" s="13"/>
    </row>
    <row r="18" spans="1:9">
      <c r="A18" s="13" t="s">
        <v>55</v>
      </c>
      <c r="B18" s="13"/>
      <c r="C18" s="13"/>
      <c r="D18" s="14">
        <f>SUM(D4:D15)</f>
        <v>0</v>
      </c>
      <c r="E18" s="13"/>
      <c r="F18" s="13"/>
      <c r="G18" s="13"/>
      <c r="H18" s="13"/>
      <c r="I18" s="15">
        <f>SUM(I4:I15)</f>
        <v>0</v>
      </c>
    </row>
    <row r="20" spans="1:9" ht="30" customHeight="1">
      <c r="A20" s="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3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12.7109375" customWidth="1"/>
    <col min="2" max="2" width="18.7109375" customWidth="1"/>
    <col min="3" max="3" width="20.7109375" customWidth="1"/>
    <col min="4" max="4" width="14.7109375" customWidth="1"/>
    <col min="5" max="5" width="10.7109375" customWidth="1"/>
    <col min="6" max="8" width="16.7109375" customWidth="1"/>
    <col min="9" max="9" width="18.7109375" customWidth="1"/>
    <col min="10" max="10" width="22.7109375" customWidth="1"/>
  </cols>
  <sheetData>
    <row r="1" spans="1:10">
      <c r="A1" s="1" t="s">
        <v>57</v>
      </c>
    </row>
    <row r="2" spans="1:10">
      <c r="A2" s="2" t="s">
        <v>22</v>
      </c>
      <c r="B2" s="6" t="s">
        <v>23</v>
      </c>
      <c r="C2" s="7" t="s">
        <v>24</v>
      </c>
    </row>
    <row r="3" spans="1:10" ht="30" customHeight="1">
      <c r="A3" s="8" t="s">
        <v>58</v>
      </c>
      <c r="B3" s="8" t="s">
        <v>59</v>
      </c>
      <c r="C3" s="8" t="s">
        <v>60</v>
      </c>
      <c r="D3" s="8" t="s">
        <v>30</v>
      </c>
      <c r="E3" s="8" t="s">
        <v>31</v>
      </c>
      <c r="F3" s="8" t="s">
        <v>32</v>
      </c>
      <c r="G3" s="8" t="s">
        <v>33</v>
      </c>
      <c r="H3" s="8" t="s">
        <v>61</v>
      </c>
      <c r="I3" s="8" t="s">
        <v>62</v>
      </c>
      <c r="J3" s="8" t="s">
        <v>63</v>
      </c>
    </row>
    <row r="4" spans="1:10">
      <c r="A4" s="9" t="s">
        <v>40</v>
      </c>
      <c r="B4" s="9" t="s">
        <v>64</v>
      </c>
      <c r="C4" s="9" t="s">
        <v>37</v>
      </c>
      <c r="D4" s="9" t="s">
        <v>39</v>
      </c>
      <c r="E4" s="10">
        <v>7000</v>
      </c>
      <c r="F4" s="10">
        <v>100</v>
      </c>
      <c r="G4" s="11">
        <f>IF(OR(E4="",F4=""),"",E4*F4)</f>
        <v>0</v>
      </c>
      <c r="H4" s="11">
        <f>IF(E4="","",SUMIFS($E$4:E4,$D$4:D4,"&lt;&gt;新株予約権"))</f>
        <v>0</v>
      </c>
      <c r="I4" s="11">
        <f>IF(E4="","",SUM($E$4:E4))</f>
        <v>0</v>
      </c>
      <c r="J4" s="9" t="s">
        <v>65</v>
      </c>
    </row>
    <row r="5" spans="1:10">
      <c r="A5" s="9" t="s">
        <v>40</v>
      </c>
      <c r="B5" s="9" t="s">
        <v>64</v>
      </c>
      <c r="C5" s="9" t="s">
        <v>41</v>
      </c>
      <c r="D5" s="9" t="s">
        <v>39</v>
      </c>
      <c r="E5" s="10">
        <v>2500</v>
      </c>
      <c r="F5" s="10">
        <v>100</v>
      </c>
      <c r="G5" s="11">
        <f>IF(OR(E5="",F5=""),"",E5*F5)</f>
        <v>0</v>
      </c>
      <c r="H5" s="11">
        <f>IF(E5="","",SUMIFS($E$4:E5,$D$4:D5,"&lt;&gt;新株予約権"))</f>
        <v>0</v>
      </c>
      <c r="I5" s="11">
        <f>IF(E5="","",SUM($E$4:E5))</f>
        <v>0</v>
      </c>
      <c r="J5" s="9" t="s">
        <v>65</v>
      </c>
    </row>
    <row r="6" spans="1:10">
      <c r="A6" s="9" t="s">
        <v>45</v>
      </c>
      <c r="B6" s="9" t="s">
        <v>66</v>
      </c>
      <c r="C6" s="9" t="s">
        <v>43</v>
      </c>
      <c r="D6" s="9" t="s">
        <v>39</v>
      </c>
      <c r="E6" s="10">
        <v>500</v>
      </c>
      <c r="F6" s="10">
        <v>100</v>
      </c>
      <c r="G6" s="11">
        <f>IF(OR(E6="",F6=""),"",E6*F6)</f>
        <v>0</v>
      </c>
      <c r="H6" s="11">
        <f>IF(E6="","",SUMIFS($E$4:E6,$D$4:D6,"&lt;&gt;新株予約権"))</f>
        <v>0</v>
      </c>
      <c r="I6" s="11">
        <f>IF(E6="","",SUM($E$4:E6))</f>
        <v>0</v>
      </c>
      <c r="J6" s="9" t="s">
        <v>67</v>
      </c>
    </row>
    <row r="7" spans="1:10">
      <c r="A7" s="9" t="s">
        <v>53</v>
      </c>
      <c r="B7" s="9" t="s">
        <v>68</v>
      </c>
      <c r="C7" s="9" t="s">
        <v>69</v>
      </c>
      <c r="D7" s="9" t="s">
        <v>52</v>
      </c>
      <c r="E7" s="10">
        <v>1200</v>
      </c>
      <c r="F7" s="10"/>
      <c r="G7" s="11">
        <f>IF(OR(E7="",F7=""),"",E7*F7)</f>
        <v>0</v>
      </c>
      <c r="H7" s="11">
        <f>IF(E7="","",SUMIFS($E$4:E7,$D$4:D7,"&lt;&gt;新株予約権"))</f>
        <v>0</v>
      </c>
      <c r="I7" s="11">
        <f>IF(E7="","",SUM($E$4:E7))</f>
        <v>0</v>
      </c>
      <c r="J7" s="9" t="s">
        <v>70</v>
      </c>
    </row>
    <row r="8" spans="1:10">
      <c r="A8" s="9" t="s">
        <v>49</v>
      </c>
      <c r="B8" s="9" t="s">
        <v>66</v>
      </c>
      <c r="C8" s="9" t="s">
        <v>46</v>
      </c>
      <c r="D8" s="9" t="s">
        <v>48</v>
      </c>
      <c r="E8" s="10">
        <v>2800</v>
      </c>
      <c r="F8" s="10">
        <v>25000</v>
      </c>
      <c r="G8" s="11">
        <f>IF(OR(E8="",F8=""),"",E8*F8)</f>
        <v>0</v>
      </c>
      <c r="H8" s="11">
        <f>IF(E8="","",SUMIFS($E$4:E8,$D$4:D8,"&lt;&gt;新株予約権"))</f>
        <v>0</v>
      </c>
      <c r="I8" s="11">
        <f>IF(E8="","",SUM($E$4:E8))</f>
        <v>0</v>
      </c>
      <c r="J8" s="9" t="s">
        <v>71</v>
      </c>
    </row>
    <row r="9" spans="1:10">
      <c r="A9" s="9"/>
      <c r="B9" s="9"/>
      <c r="C9" s="9"/>
      <c r="D9" s="9"/>
      <c r="E9" s="10"/>
      <c r="F9" s="10"/>
      <c r="G9" s="11">
        <f>IF(OR(E9="",F9=""),"",E9*F9)</f>
        <v>0</v>
      </c>
      <c r="H9" s="11">
        <f>IF(E9="","",SUMIFS($E$4:E9,$D$4:D9,"&lt;&gt;新株予約権"))</f>
        <v>0</v>
      </c>
      <c r="I9" s="11">
        <f>IF(E9="","",SUM($E$4:E9))</f>
        <v>0</v>
      </c>
      <c r="J9" s="9"/>
    </row>
    <row r="10" spans="1:10">
      <c r="A10" s="9"/>
      <c r="B10" s="9"/>
      <c r="C10" s="9"/>
      <c r="D10" s="9"/>
      <c r="E10" s="10"/>
      <c r="F10" s="10"/>
      <c r="G10" s="11">
        <f>IF(OR(E10="",F10=""),"",E10*F10)</f>
        <v>0</v>
      </c>
      <c r="H10" s="11">
        <f>IF(E10="","",SUMIFS($E$4:E10,$D$4:D10,"&lt;&gt;新株予約権"))</f>
        <v>0</v>
      </c>
      <c r="I10" s="11">
        <f>IF(E10="","",SUM($E$4:E10))</f>
        <v>0</v>
      </c>
      <c r="J10" s="9"/>
    </row>
    <row r="11" spans="1:10">
      <c r="A11" s="9"/>
      <c r="B11" s="9"/>
      <c r="C11" s="9"/>
      <c r="D11" s="9"/>
      <c r="E11" s="10"/>
      <c r="F11" s="10"/>
      <c r="G11" s="11">
        <f>IF(OR(E11="",F11=""),"",E11*F11)</f>
        <v>0</v>
      </c>
      <c r="H11" s="11">
        <f>IF(E11="","",SUMIFS($E$4:E11,$D$4:D11,"&lt;&gt;新株予約権"))</f>
        <v>0</v>
      </c>
      <c r="I11" s="11">
        <f>IF(E11="","",SUM($E$4:E11))</f>
        <v>0</v>
      </c>
      <c r="J11" s="9"/>
    </row>
    <row r="12" spans="1:10">
      <c r="A12" s="9"/>
      <c r="B12" s="9"/>
      <c r="C12" s="9"/>
      <c r="D12" s="9"/>
      <c r="E12" s="10"/>
      <c r="F12" s="10"/>
      <c r="G12" s="11">
        <f>IF(OR(E12="",F12=""),"",E12*F12)</f>
        <v>0</v>
      </c>
      <c r="H12" s="11">
        <f>IF(E12="","",SUMIFS($E$4:E12,$D$4:D12,"&lt;&gt;新株予約権"))</f>
        <v>0</v>
      </c>
      <c r="I12" s="11">
        <f>IF(E12="","",SUM($E$4:E12))</f>
        <v>0</v>
      </c>
      <c r="J12" s="9"/>
    </row>
    <row r="13" spans="1:10">
      <c r="A13" s="9"/>
      <c r="B13" s="9"/>
      <c r="C13" s="9"/>
      <c r="D13" s="9"/>
      <c r="E13" s="10"/>
      <c r="F13" s="10"/>
      <c r="G13" s="11">
        <f>IF(OR(E13="",F13=""),"",E13*F13)</f>
        <v>0</v>
      </c>
      <c r="H13" s="11">
        <f>IF(E13="","",SUMIFS($E$4:E13,$D$4:D13,"&lt;&gt;新株予約権"))</f>
        <v>0</v>
      </c>
      <c r="I13" s="11">
        <f>IF(E13="","",SUM($E$4:E13))</f>
        <v>0</v>
      </c>
      <c r="J13" s="9"/>
    </row>
    <row r="14" spans="1:10">
      <c r="A14" s="9"/>
      <c r="B14" s="9"/>
      <c r="C14" s="9"/>
      <c r="D14" s="9"/>
      <c r="E14" s="10"/>
      <c r="F14" s="10"/>
      <c r="G14" s="11">
        <f>IF(OR(E14="",F14=""),"",E14*F14)</f>
        <v>0</v>
      </c>
      <c r="H14" s="11">
        <f>IF(E14="","",SUMIFS($E$4:E14,$D$4:D14,"&lt;&gt;新株予約権"))</f>
        <v>0</v>
      </c>
      <c r="I14" s="11">
        <f>IF(E14="","",SUM($E$4:E14))</f>
        <v>0</v>
      </c>
      <c r="J14" s="9"/>
    </row>
    <row r="15" spans="1:10">
      <c r="A15" s="9"/>
      <c r="B15" s="9"/>
      <c r="C15" s="9"/>
      <c r="D15" s="9"/>
      <c r="E15" s="10"/>
      <c r="F15" s="10"/>
      <c r="G15" s="11">
        <f>IF(OR(E15="",F15=""),"",E15*F15)</f>
        <v>0</v>
      </c>
      <c r="H15" s="11">
        <f>IF(E15="","",SUMIFS($E$4:E15,$D$4:D15,"&lt;&gt;新株予約権"))</f>
        <v>0</v>
      </c>
      <c r="I15" s="11">
        <f>IF(E15="","",SUM($E$4:E15))</f>
        <v>0</v>
      </c>
      <c r="J15" s="9"/>
    </row>
    <row r="16" spans="1:10">
      <c r="A16" s="9"/>
      <c r="B16" s="9"/>
      <c r="C16" s="9"/>
      <c r="D16" s="9"/>
      <c r="E16" s="10"/>
      <c r="F16" s="10"/>
      <c r="G16" s="11">
        <f>IF(OR(E16="",F16=""),"",E16*F16)</f>
        <v>0</v>
      </c>
      <c r="H16" s="11">
        <f>IF(E16="","",SUMIFS($E$4:E16,$D$4:D16,"&lt;&gt;新株予約権"))</f>
        <v>0</v>
      </c>
      <c r="I16" s="11">
        <f>IF(E16="","",SUM($E$4:E16))</f>
        <v>0</v>
      </c>
      <c r="J16" s="9"/>
    </row>
    <row r="17" spans="1:10">
      <c r="A17" s="9"/>
      <c r="B17" s="9"/>
      <c r="C17" s="9"/>
      <c r="D17" s="9"/>
      <c r="E17" s="10"/>
      <c r="F17" s="10"/>
      <c r="G17" s="11">
        <f>IF(OR(E17="",F17=""),"",E17*F17)</f>
        <v>0</v>
      </c>
      <c r="H17" s="11">
        <f>IF(E17="","",SUMIFS($E$4:E17,$D$4:D17,"&lt;&gt;新株予約権"))</f>
        <v>0</v>
      </c>
      <c r="I17" s="11">
        <f>IF(E17="","",SUM($E$4:E17))</f>
        <v>0</v>
      </c>
      <c r="J17" s="9"/>
    </row>
    <row r="18" spans="1:10">
      <c r="A18" s="9"/>
      <c r="B18" s="9"/>
      <c r="C18" s="9"/>
      <c r="D18" s="9"/>
      <c r="E18" s="10"/>
      <c r="F18" s="10"/>
      <c r="G18" s="11">
        <f>IF(OR(E18="",F18=""),"",E18*F18)</f>
        <v>0</v>
      </c>
      <c r="H18" s="11">
        <f>IF(E18="","",SUMIFS($E$4:E18,$D$4:D18,"&lt;&gt;新株予約権"))</f>
        <v>0</v>
      </c>
      <c r="I18" s="11">
        <f>IF(E18="","",SUM($E$4:E18))</f>
        <v>0</v>
      </c>
      <c r="J18" s="9"/>
    </row>
    <row r="19" spans="1:10">
      <c r="A19" s="9"/>
      <c r="B19" s="9"/>
      <c r="C19" s="9"/>
      <c r="D19" s="9"/>
      <c r="E19" s="10"/>
      <c r="F19" s="10"/>
      <c r="G19" s="11">
        <f>IF(OR(E19="",F19=""),"",E19*F19)</f>
        <v>0</v>
      </c>
      <c r="H19" s="11">
        <f>IF(E19="","",SUMIFS($E$4:E19,$D$4:D19,"&lt;&gt;新株予約権"))</f>
        <v>0</v>
      </c>
      <c r="I19" s="11">
        <f>IF(E19="","",SUM($E$4:E19))</f>
        <v>0</v>
      </c>
      <c r="J19" s="9"/>
    </row>
    <row r="20" spans="1:10">
      <c r="A20" s="9"/>
      <c r="B20" s="9"/>
      <c r="C20" s="9"/>
      <c r="D20" s="9"/>
      <c r="E20" s="10"/>
      <c r="F20" s="10"/>
      <c r="G20" s="11">
        <f>IF(OR(E20="",F20=""),"",E20*F20)</f>
        <v>0</v>
      </c>
      <c r="H20" s="11">
        <f>IF(E20="","",SUMIFS($E$4:E20,$D$4:D20,"&lt;&gt;新株予約権"))</f>
        <v>0</v>
      </c>
      <c r="I20" s="11">
        <f>IF(E20="","",SUM($E$4:E20))</f>
        <v>0</v>
      </c>
      <c r="J20" s="9"/>
    </row>
    <row r="21" spans="1:10">
      <c r="A21" s="9"/>
      <c r="B21" s="9"/>
      <c r="C21" s="9"/>
      <c r="D21" s="9"/>
      <c r="E21" s="10"/>
      <c r="F21" s="10"/>
      <c r="G21" s="11">
        <f>IF(OR(E21="",F21=""),"",E21*F21)</f>
        <v>0</v>
      </c>
      <c r="H21" s="11">
        <f>IF(E21="","",SUMIFS($E$4:E21,$D$4:D21,"&lt;&gt;新株予約権"))</f>
        <v>0</v>
      </c>
      <c r="I21" s="11">
        <f>IF(E21="","",SUM($E$4:E21))</f>
        <v>0</v>
      </c>
      <c r="J21" s="9"/>
    </row>
    <row r="23" spans="1:10" ht="30" customHeight="1">
      <c r="A23" s="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18.7109375" customWidth="1"/>
    <col min="2" max="2" width="12.7109375" customWidth="1"/>
    <col min="3" max="3" width="16.7109375" customWidth="1"/>
    <col min="4" max="4" width="12.7109375" customWidth="1"/>
    <col min="5" max="6" width="16.7109375" customWidth="1"/>
    <col min="7" max="8" width="18.7109375" customWidth="1"/>
    <col min="9" max="9" width="16.7109375" customWidth="1"/>
  </cols>
  <sheetData>
    <row r="1" spans="1:9">
      <c r="A1" s="1" t="s">
        <v>18</v>
      </c>
    </row>
    <row r="2" spans="1:9">
      <c r="A2" s="2" t="s">
        <v>22</v>
      </c>
      <c r="B2" s="6" t="s">
        <v>23</v>
      </c>
      <c r="C2" s="7" t="s">
        <v>24</v>
      </c>
    </row>
    <row r="3" spans="1:9" ht="30" customHeight="1">
      <c r="A3" s="8" t="s">
        <v>73</v>
      </c>
      <c r="B3" s="8" t="s">
        <v>58</v>
      </c>
      <c r="C3" s="8" t="s">
        <v>32</v>
      </c>
      <c r="D3" s="8" t="s">
        <v>74</v>
      </c>
      <c r="E3" s="8" t="s">
        <v>75</v>
      </c>
      <c r="F3" s="8" t="s">
        <v>76</v>
      </c>
      <c r="G3" s="8" t="s">
        <v>77</v>
      </c>
      <c r="H3" s="8" t="s">
        <v>78</v>
      </c>
      <c r="I3" s="8" t="s">
        <v>79</v>
      </c>
    </row>
    <row r="4" spans="1:9">
      <c r="A4" s="9" t="s">
        <v>64</v>
      </c>
      <c r="B4" s="9" t="s">
        <v>40</v>
      </c>
      <c r="C4" s="10">
        <v>100</v>
      </c>
      <c r="D4" s="10">
        <v>9500</v>
      </c>
      <c r="E4" s="11">
        <f>IF(OR(C4="",D4=""),"",C4*D4)</f>
        <v>0</v>
      </c>
      <c r="F4" s="11">
        <f>IF(D4="","",SUM($D$4:D4))</f>
        <v>0</v>
      </c>
      <c r="G4" s="11">
        <f>IF(OR(C4="",F4=""),"",C4*F4)</f>
        <v>0</v>
      </c>
      <c r="H4" s="11">
        <f>IF(OR(G4="",E4=""),"",G4-E4)</f>
        <v>0</v>
      </c>
      <c r="I4" s="11">
        <f>IF(E4="","",SUM($E$4:E4))</f>
        <v>0</v>
      </c>
    </row>
    <row r="5" spans="1:9">
      <c r="A5" s="9" t="s">
        <v>67</v>
      </c>
      <c r="B5" s="9" t="s">
        <v>45</v>
      </c>
      <c r="C5" s="10">
        <v>100</v>
      </c>
      <c r="D5" s="10">
        <v>500</v>
      </c>
      <c r="E5" s="11">
        <f>IF(OR(C5="",D5=""),"",C5*D5)</f>
        <v>0</v>
      </c>
      <c r="F5" s="11">
        <f>IF(D5="","",SUM($D$4:D5))</f>
        <v>0</v>
      </c>
      <c r="G5" s="11">
        <f>IF(OR(C5="",F5=""),"",C5*F5)</f>
        <v>0</v>
      </c>
      <c r="H5" s="11">
        <f>IF(OR(G5="",E5=""),"",G5-E5)</f>
        <v>0</v>
      </c>
      <c r="I5" s="11">
        <f>IF(E5="","",SUM($E$4:E5))</f>
        <v>0</v>
      </c>
    </row>
    <row r="6" spans="1:9">
      <c r="A6" s="9" t="s">
        <v>80</v>
      </c>
      <c r="B6" s="9" t="s">
        <v>49</v>
      </c>
      <c r="C6" s="10">
        <v>25000</v>
      </c>
      <c r="D6" s="10">
        <v>2800</v>
      </c>
      <c r="E6" s="11">
        <f>IF(OR(C6="",D6=""),"",C6*D6)</f>
        <v>0</v>
      </c>
      <c r="F6" s="11">
        <f>IF(D6="","",SUM($D$4:D6))</f>
        <v>0</v>
      </c>
      <c r="G6" s="11">
        <f>IF(OR(C6="",F6=""),"",C6*F6)</f>
        <v>0</v>
      </c>
      <c r="H6" s="11">
        <f>IF(OR(G6="",E6=""),"",G6-E6)</f>
        <v>0</v>
      </c>
      <c r="I6" s="11">
        <f>IF(E6="","",SUM($E$4:E6))</f>
        <v>0</v>
      </c>
    </row>
    <row r="7" spans="1:9">
      <c r="A7" s="9"/>
      <c r="B7" s="9"/>
      <c r="C7" s="10"/>
      <c r="D7" s="10"/>
      <c r="E7" s="11">
        <f>IF(OR(C7="",D7=""),"",C7*D7)</f>
        <v>0</v>
      </c>
      <c r="F7" s="11">
        <f>IF(D7="","",SUM($D$4:D7))</f>
        <v>0</v>
      </c>
      <c r="G7" s="11">
        <f>IF(OR(C7="",F7=""),"",C7*F7)</f>
        <v>0</v>
      </c>
      <c r="H7" s="11">
        <f>IF(OR(G7="",E7=""),"",G7-E7)</f>
        <v>0</v>
      </c>
      <c r="I7" s="11">
        <f>IF(E7="","",SUM($E$4:E7))</f>
        <v>0</v>
      </c>
    </row>
    <row r="8" spans="1:9">
      <c r="A8" s="9"/>
      <c r="B8" s="9"/>
      <c r="C8" s="10"/>
      <c r="D8" s="10"/>
      <c r="E8" s="11">
        <f>IF(OR(C8="",D8=""),"",C8*D8)</f>
        <v>0</v>
      </c>
      <c r="F8" s="11">
        <f>IF(D8="","",SUM($D$4:D8))</f>
        <v>0</v>
      </c>
      <c r="G8" s="11">
        <f>IF(OR(C8="",F8=""),"",C8*F8)</f>
        <v>0</v>
      </c>
      <c r="H8" s="11">
        <f>IF(OR(G8="",E8=""),"",G8-E8)</f>
        <v>0</v>
      </c>
      <c r="I8" s="11">
        <f>IF(E8="","",SUM($E$4:E8))</f>
        <v>0</v>
      </c>
    </row>
    <row r="9" spans="1:9">
      <c r="A9" s="9"/>
      <c r="B9" s="9"/>
      <c r="C9" s="10"/>
      <c r="D9" s="10"/>
      <c r="E9" s="11">
        <f>IF(OR(C9="",D9=""),"",C9*D9)</f>
        <v>0</v>
      </c>
      <c r="F9" s="11">
        <f>IF(D9="","",SUM($D$4:D9))</f>
        <v>0</v>
      </c>
      <c r="G9" s="11">
        <f>IF(OR(C9="",F9=""),"",C9*F9)</f>
        <v>0</v>
      </c>
      <c r="H9" s="11">
        <f>IF(OR(G9="",E9=""),"",G9-E9)</f>
        <v>0</v>
      </c>
      <c r="I9" s="11">
        <f>IF(E9="","",SUM($E$4:E9))</f>
        <v>0</v>
      </c>
    </row>
    <row r="10" spans="1:9">
      <c r="A10" s="9"/>
      <c r="B10" s="9"/>
      <c r="C10" s="10"/>
      <c r="D10" s="10"/>
      <c r="E10" s="11">
        <f>IF(OR(C10="",D10=""),"",C10*D10)</f>
        <v>0</v>
      </c>
      <c r="F10" s="11">
        <f>IF(D10="","",SUM($D$4:D10))</f>
        <v>0</v>
      </c>
      <c r="G10" s="11">
        <f>IF(OR(C10="",F10=""),"",C10*F10)</f>
        <v>0</v>
      </c>
      <c r="H10" s="11">
        <f>IF(OR(G10="",E10=""),"",G10-E10)</f>
        <v>0</v>
      </c>
      <c r="I10" s="11">
        <f>IF(E10="","",SUM($E$4:E10))</f>
        <v>0</v>
      </c>
    </row>
    <row r="11" spans="1:9">
      <c r="A11" s="9"/>
      <c r="B11" s="9"/>
      <c r="C11" s="10"/>
      <c r="D11" s="10"/>
      <c r="E11" s="11">
        <f>IF(OR(C11="",D11=""),"",C11*D11)</f>
        <v>0</v>
      </c>
      <c r="F11" s="11">
        <f>IF(D11="","",SUM($D$4:D11))</f>
        <v>0</v>
      </c>
      <c r="G11" s="11">
        <f>IF(OR(C11="",F11=""),"",C11*F11)</f>
        <v>0</v>
      </c>
      <c r="H11" s="11">
        <f>IF(OR(G11="",E11=""),"",G11-E11)</f>
        <v>0</v>
      </c>
      <c r="I11" s="11">
        <f>IF(E11="","",SUM($E$4:E11))</f>
        <v>0</v>
      </c>
    </row>
    <row r="12" spans="1:9">
      <c r="A12" s="9"/>
      <c r="B12" s="9"/>
      <c r="C12" s="10"/>
      <c r="D12" s="10"/>
      <c r="E12" s="11">
        <f>IF(OR(C12="",D12=""),"",C12*D12)</f>
        <v>0</v>
      </c>
      <c r="F12" s="11">
        <f>IF(D12="","",SUM($D$4:D12))</f>
        <v>0</v>
      </c>
      <c r="G12" s="11">
        <f>IF(OR(C12="",F12=""),"",C12*F12)</f>
        <v>0</v>
      </c>
      <c r="H12" s="11">
        <f>IF(OR(G12="",E12=""),"",G12-E12)</f>
        <v>0</v>
      </c>
      <c r="I12" s="11">
        <f>IF(E12="","",SUM($E$4:E12))</f>
        <v>0</v>
      </c>
    </row>
    <row r="13" spans="1:9">
      <c r="A13" s="9"/>
      <c r="B13" s="9"/>
      <c r="C13" s="10"/>
      <c r="D13" s="10"/>
      <c r="E13" s="11">
        <f>IF(OR(C13="",D13=""),"",C13*D13)</f>
        <v>0</v>
      </c>
      <c r="F13" s="11">
        <f>IF(D13="","",SUM($D$4:D13))</f>
        <v>0</v>
      </c>
      <c r="G13" s="11">
        <f>IF(OR(C13="",F13=""),"",C13*F13)</f>
        <v>0</v>
      </c>
      <c r="H13" s="11">
        <f>IF(OR(G13="",E13=""),"",G13-E13)</f>
        <v>0</v>
      </c>
      <c r="I13" s="11">
        <f>IF(E13="","",SUM($E$4:E13))</f>
        <v>0</v>
      </c>
    </row>
    <row r="15" spans="1:9" ht="30" customHeight="1">
      <c r="A15" s="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4"/>
  <sheetViews>
    <sheetView showGridLines="0" workbookViewId="0"/>
  </sheetViews>
  <sheetFormatPr defaultRowHeight="15"/>
  <cols>
    <col min="1" max="1" width="24.7109375" customWidth="1"/>
    <col min="2" max="2" width="76.7109375" customWidth="1"/>
  </cols>
  <sheetData>
    <row r="1" spans="1:2">
      <c r="A1" s="1" t="s">
        <v>20</v>
      </c>
    </row>
    <row r="3" spans="1:2">
      <c r="A3" s="4" t="s">
        <v>82</v>
      </c>
    </row>
    <row r="5" spans="1:2" ht="30" customHeight="1">
      <c r="A5" s="3" t="s">
        <v>83</v>
      </c>
      <c r="B5" s="2" t="s">
        <v>84</v>
      </c>
    </row>
    <row r="6" spans="1:2" ht="30" customHeight="1">
      <c r="A6" s="3" t="s">
        <v>85</v>
      </c>
      <c r="B6" s="2" t="s">
        <v>86</v>
      </c>
    </row>
    <row r="7" spans="1:2" ht="30" customHeight="1">
      <c r="A7" s="3" t="s">
        <v>87</v>
      </c>
      <c r="B7" s="2" t="s">
        <v>88</v>
      </c>
    </row>
    <row r="8" spans="1:2" ht="30" customHeight="1">
      <c r="A8" s="3" t="s">
        <v>89</v>
      </c>
      <c r="B8" s="2" t="s">
        <v>90</v>
      </c>
    </row>
    <row r="9" spans="1:2" ht="30" customHeight="1">
      <c r="A9" s="3" t="s">
        <v>36</v>
      </c>
      <c r="B9" s="2" t="s">
        <v>91</v>
      </c>
    </row>
    <row r="10" spans="1:2" ht="30" customHeight="1">
      <c r="A10" s="3" t="s">
        <v>39</v>
      </c>
      <c r="B10" s="2" t="s">
        <v>92</v>
      </c>
    </row>
    <row r="11" spans="1:2" ht="30" customHeight="1">
      <c r="A11" s="3" t="s">
        <v>93</v>
      </c>
      <c r="B11" s="2" t="s">
        <v>94</v>
      </c>
    </row>
    <row r="12" spans="1:2" ht="30" customHeight="1">
      <c r="A12" s="3" t="s">
        <v>95</v>
      </c>
      <c r="B12" s="2" t="s">
        <v>96</v>
      </c>
    </row>
    <row r="13" spans="1:2" ht="30" customHeight="1">
      <c r="A13" s="3" t="s">
        <v>97</v>
      </c>
      <c r="B13" s="2" t="s">
        <v>98</v>
      </c>
    </row>
    <row r="14" spans="1:2" ht="30" customHeight="1">
      <c r="A14" s="3" t="s">
        <v>99</v>
      </c>
      <c r="B14" s="2" t="s">
        <v>100</v>
      </c>
    </row>
    <row r="16" spans="1:2">
      <c r="A16" s="4" t="s">
        <v>101</v>
      </c>
    </row>
    <row r="17" spans="1:2" ht="22" customHeight="1">
      <c r="A17" s="3" t="s">
        <v>35</v>
      </c>
      <c r="B17" s="2" t="s">
        <v>102</v>
      </c>
    </row>
    <row r="18" spans="1:2" ht="22" customHeight="1">
      <c r="A18" s="3" t="s">
        <v>103</v>
      </c>
      <c r="B18" s="2" t="s">
        <v>104</v>
      </c>
    </row>
    <row r="19" spans="1:2" ht="22" customHeight="1">
      <c r="A19" s="3" t="s">
        <v>105</v>
      </c>
      <c r="B19" s="2" t="s">
        <v>106</v>
      </c>
    </row>
    <row r="20" spans="1:2" ht="22" customHeight="1">
      <c r="A20" s="3" t="s">
        <v>99</v>
      </c>
      <c r="B20" s="2" t="s">
        <v>107</v>
      </c>
    </row>
    <row r="21" spans="1:2" ht="22" customHeight="1">
      <c r="A21" s="3" t="s">
        <v>97</v>
      </c>
      <c r="B21" s="2" t="s">
        <v>108</v>
      </c>
    </row>
    <row r="22" spans="1:2" ht="22" customHeight="1">
      <c r="A22" s="3" t="s">
        <v>95</v>
      </c>
      <c r="B22" s="2" t="s">
        <v>109</v>
      </c>
    </row>
    <row r="24" spans="1:2" ht="30" customHeight="1">
      <c r="A24" s="3" t="s">
        <v>110</v>
      </c>
      <c r="B24" s="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はじめに</vt:lpstr>
      <vt:lpstr>1 資本政策表</vt:lpstr>
      <vt:lpstr>2 取引履歴</vt:lpstr>
      <vt:lpstr>3 ラウンド別サマリ</vt:lpstr>
      <vt:lpstr>用語と計算式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2026-09-14T02:53:02Z</dcterms:created>
  <dcterms:modified xsi:type="dcterms:W3CDTF">2026-09-14T02:53:02Z</dcterms:modified>
</cp:coreProperties>
</file>